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.sharepoint.com/teams/CED/DukeEnergyRNC/Shared Documents/Task 3_ Training/Technical Bulletins/2019 - 12 - Incentive guide/"/>
    </mc:Choice>
  </mc:AlternateContent>
  <xr:revisionPtr revIDLastSave="43" documentId="8_{09A643ED-C712-46BE-BE65-09AB8E456648}" xr6:coauthVersionLast="43" xr6:coauthVersionMax="43" xr10:uidLastSave="{FA348618-A5F7-47C9-834C-B3003F07CA41}"/>
  <bookViews>
    <workbookView xWindow="40920" yWindow="-120" windowWidth="29040" windowHeight="15840" tabRatio="908" xr2:uid="{00000000-000D-0000-FFFF-FFFF00000000}"/>
  </bookViews>
  <sheets>
    <sheet name="Summary" sheetId="1" r:id="rId1"/>
    <sheet name="Incentive analysis" sheetId="8" r:id="rId2"/>
    <sheet name="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8" l="1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B14" i="1" l="1"/>
  <c r="B3" i="1"/>
  <c r="B4" i="1"/>
  <c r="B5" i="1"/>
  <c r="B6" i="1"/>
  <c r="B7" i="1"/>
  <c r="B8" i="1"/>
  <c r="B9" i="1"/>
  <c r="B10" i="1"/>
  <c r="B11" i="1"/>
  <c r="B12" i="1"/>
  <c r="B13" i="1"/>
  <c r="D4" i="8" l="1"/>
  <c r="H4" i="8"/>
  <c r="L4" i="8"/>
  <c r="C4" i="8"/>
  <c r="E4" i="8"/>
  <c r="F4" i="8"/>
  <c r="G4" i="8"/>
  <c r="I4" i="8"/>
  <c r="J4" i="8"/>
  <c r="K4" i="8"/>
  <c r="B4" i="8" l="1"/>
  <c r="D14" i="8" l="1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3" i="8"/>
  <c r="D35" i="8"/>
  <c r="D36" i="8"/>
  <c r="D37" i="8"/>
  <c r="D38" i="8"/>
  <c r="D39" i="8"/>
  <c r="D40" i="8"/>
  <c r="D41" i="8"/>
  <c r="D42" i="8"/>
  <c r="D43" i="8"/>
  <c r="D44" i="8"/>
  <c r="D45" i="8"/>
  <c r="D46" i="8"/>
  <c r="A46" i="8" l="1"/>
  <c r="A45" i="8"/>
  <c r="A44" i="8"/>
  <c r="A43" i="8"/>
  <c r="A42" i="8"/>
  <c r="A23" i="8"/>
  <c r="A39" i="8"/>
  <c r="A16" i="8"/>
  <c r="A30" i="8"/>
  <c r="A19" i="8"/>
  <c r="A27" i="8"/>
  <c r="A35" i="8"/>
  <c r="A41" i="8"/>
  <c r="A34" i="8"/>
  <c r="A32" i="8"/>
  <c r="A31" i="8"/>
  <c r="A22" i="8"/>
  <c r="A38" i="8"/>
  <c r="A15" i="8"/>
  <c r="A29" i="8"/>
  <c r="A18" i="8"/>
  <c r="A26" i="8"/>
  <c r="A24" i="8"/>
  <c r="A40" i="8"/>
  <c r="A33" i="8"/>
  <c r="A36" i="8"/>
  <c r="A20" i="8"/>
  <c r="A21" i="8"/>
  <c r="A37" i="8"/>
  <c r="A14" i="8"/>
  <c r="A28" i="8"/>
  <c r="A17" i="8"/>
  <c r="D4" i="1" l="1"/>
  <c r="A25" i="8"/>
  <c r="D5" i="1" s="1"/>
  <c r="D6" i="1" l="1"/>
  <c r="D11" i="1"/>
  <c r="D12" i="1"/>
  <c r="D7" i="1"/>
  <c r="D13" i="1"/>
  <c r="D8" i="1"/>
  <c r="D3" i="1"/>
  <c r="D9" i="1"/>
  <c r="D10" i="1"/>
  <c r="D14" i="1" l="1"/>
</calcChain>
</file>

<file path=xl/sharedStrings.xml><?xml version="1.0" encoding="utf-8"?>
<sst xmlns="http://schemas.openxmlformats.org/spreadsheetml/2006/main" count="138" uniqueCount="36">
  <si>
    <t>House Leakage (Blower door)</t>
  </si>
  <si>
    <t>Duct Leakage</t>
  </si>
  <si>
    <t>HVAC</t>
  </si>
  <si>
    <t>DHW</t>
  </si>
  <si>
    <t>Walls</t>
  </si>
  <si>
    <t>Floors</t>
  </si>
  <si>
    <t>Ceilings</t>
  </si>
  <si>
    <t>Slab</t>
  </si>
  <si>
    <t>Lighting Efficiency</t>
  </si>
  <si>
    <t>Windows</t>
  </si>
  <si>
    <t>Radiant Barrier</t>
  </si>
  <si>
    <t>Baseline</t>
  </si>
  <si>
    <t>Option 1</t>
  </si>
  <si>
    <t>Option 2</t>
  </si>
  <si>
    <t>Option 3</t>
  </si>
  <si>
    <t>Baseline House</t>
  </si>
  <si>
    <t>Performance testing</t>
  </si>
  <si>
    <t>Mechanical Equipment</t>
  </si>
  <si>
    <t>Building Characteristics</t>
  </si>
  <si>
    <t>Characteristic</t>
  </si>
  <si>
    <t>Baseline Savings</t>
  </si>
  <si>
    <t>Option</t>
  </si>
  <si>
    <t>Option Name</t>
  </si>
  <si>
    <t>Lookup Key</t>
  </si>
  <si>
    <t>Incentive Analysis</t>
  </si>
  <si>
    <t>Total Incentive</t>
  </si>
  <si>
    <t>Change in Incentive</t>
  </si>
  <si>
    <t>Incentive Impact</t>
  </si>
  <si>
    <t>Options</t>
  </si>
  <si>
    <t>*Remember to revert back to the Baseline characteristics for each set of options*</t>
  </si>
  <si>
    <t>Incentive Amount</t>
  </si>
  <si>
    <t>Best Projected Incentive</t>
  </si>
  <si>
    <t>Projected Impact</t>
  </si>
  <si>
    <t>Characteristics</t>
  </si>
  <si>
    <t>Summary</t>
  </si>
  <si>
    <t>Projected Impact: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</si>
</sst>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44" fontId="0" fillId="0" borderId="0" xfId="1" applyFont="1"/>
    <xf numFmtId="0" fontId="0" fillId="0" borderId="10" xfId="0" applyBorder="1"/>
    <xf numFmtId="44" fontId="0" fillId="0" borderId="11" xfId="0" applyNumberFormat="1" applyBorder="1"/>
    <xf numFmtId="0" fontId="0" fillId="0" borderId="7" xfId="0" applyBorder="1"/>
    <xf numFmtId="0" fontId="0" fillId="0" borderId="1" xfId="0" applyFill="1" applyBorder="1"/>
    <xf numFmtId="0" fontId="0" fillId="0" borderId="1" xfId="0" applyBorder="1" applyAlignment="1"/>
    <xf numFmtId="0" fontId="0" fillId="0" borderId="0" xfId="0" applyFill="1"/>
    <xf numFmtId="44" fontId="0" fillId="4" borderId="14" xfId="0" applyNumberFormat="1" applyFill="1" applyBorder="1"/>
    <xf numFmtId="2" fontId="0" fillId="0" borderId="4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2" fontId="0" fillId="0" borderId="5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2" xfId="0" applyNumberFormat="1" applyBorder="1"/>
    <xf numFmtId="10" fontId="0" fillId="0" borderId="0" xfId="2" applyNumberFormat="1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10" fontId="0" fillId="2" borderId="0" xfId="2" applyNumberFormat="1" applyFont="1" applyFill="1"/>
    <xf numFmtId="0" fontId="0" fillId="0" borderId="4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0" xfId="0" applyBorder="1" applyAlignment="1"/>
    <xf numFmtId="0" fontId="0" fillId="0" borderId="14" xfId="0" applyBorder="1" applyAlignment="1">
      <alignment horizontal="left" vertical="center" wrapText="1"/>
    </xf>
    <xf numFmtId="10" fontId="0" fillId="0" borderId="15" xfId="2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44" fontId="0" fillId="0" borderId="8" xfId="0" applyNumberFormat="1" applyBorder="1"/>
    <xf numFmtId="0" fontId="2" fillId="3" borderId="22" xfId="0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10" fontId="0" fillId="0" borderId="0" xfId="2" applyNumberFormat="1" applyFont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13" xfId="0" applyFont="1" applyFill="1" applyBorder="1"/>
    <xf numFmtId="44" fontId="0" fillId="2" borderId="13" xfId="1" applyFont="1" applyFill="1" applyBorder="1"/>
    <xf numFmtId="44" fontId="0" fillId="2" borderId="21" xfId="1" applyFont="1" applyFill="1" applyBorder="1"/>
    <xf numFmtId="44" fontId="0" fillId="2" borderId="19" xfId="1" applyFont="1" applyFill="1" applyBorder="1"/>
    <xf numFmtId="8" fontId="0" fillId="2" borderId="13" xfId="1" applyNumberFormat="1" applyFont="1" applyFill="1" applyBorder="1"/>
    <xf numFmtId="0" fontId="0" fillId="0" borderId="4" xfId="0" applyBorder="1"/>
    <xf numFmtId="44" fontId="0" fillId="2" borderId="6" xfId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4" fontId="0" fillId="8" borderId="16" xfId="0" applyNumberFormat="1" applyFill="1" applyBorder="1"/>
    <xf numFmtId="44" fontId="0" fillId="2" borderId="0" xfId="1" applyFont="1" applyFill="1" applyBorder="1"/>
    <xf numFmtId="44" fontId="0" fillId="7" borderId="16" xfId="0" applyNumberFormat="1" applyFill="1" applyBorder="1"/>
    <xf numFmtId="0" fontId="0" fillId="0" borderId="7" xfId="0" applyBorder="1" applyAlignment="1">
      <alignment wrapText="1"/>
    </xf>
    <xf numFmtId="44" fontId="0" fillId="2" borderId="9" xfId="1" applyFont="1" applyFill="1" applyBorder="1"/>
    <xf numFmtId="44" fontId="0" fillId="0" borderId="8" xfId="1" applyFont="1" applyBorder="1"/>
    <xf numFmtId="44" fontId="0" fillId="2" borderId="3" xfId="1" applyFont="1" applyFill="1" applyBorder="1"/>
    <xf numFmtId="44" fontId="0" fillId="0" borderId="11" xfId="1" applyFont="1" applyBorder="1"/>
  </cellXfs>
  <cellStyles count="3">
    <cellStyle name="Currency" xfId="1" builtinId="4"/>
    <cellStyle name="Normal" xfId="0" builtinId="0"/>
    <cellStyle name="Percent" xfId="2" builtinId="5"/>
  </cellStyles>
  <dxfs count="14">
    <dxf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34" formatCode="_(&quot;$&quot;* #,##0.00_);_(&quot;$&quot;* \(#,##0.00\);_(&quot;$&quot;* &quot;-&quot;??_);_(@_)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</border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24B230-5602-4641-BEBF-249C92EC2F28}" name="Table2" displayName="Table2" ref="A2:D13" totalsRowShown="0">
  <autoFilter ref="A2:D13" xr:uid="{AD11E720-5893-4567-967F-B82BFA4724D5}"/>
  <tableColumns count="4">
    <tableColumn id="1" xr3:uid="{B5548432-4C40-40EB-88DE-435550F4029B}" name="Characteristics" dataDxfId="3"/>
    <tableColumn id="2" xr3:uid="{0F1E5240-0CE8-4E94-B9DE-626CD2D15A21}" name="Baseline" dataDxfId="2">
      <calculatedColumnFormula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calculatedColumnFormula>
    </tableColumn>
    <tableColumn id="3" xr3:uid="{49EFEFCF-BD9C-45D8-883D-4980364A3895}" name="Options" dataDxfId="1" dataCellStyle="Currency"/>
    <tableColumn id="4" xr3:uid="{42EBBCA6-5FF3-47A2-9AC5-3BE03A0C6600}" name="Projected Impact" dataDxfId="0" dataCellStyle="Currency">
      <calculatedColumnFormula>IFERROR(INDEX(Plan1[[Change in Incentive]:[Change in Incentive]],MATCH(Table2[[#This Row],[Characteristics]]&amp;Table2[[#This Row],[Options]],Plan1[[Lookup Key]:[Lookup Key]],0)),"")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Plan1" displayName="Plan1" ref="A13:F46" totalsRowShown="0" headerRowDxfId="9" headerRowBorderDxfId="8">
  <autoFilter ref="A13:F46" xr:uid="{00000000-0009-0000-0100-00000E000000}"/>
  <tableColumns count="6">
    <tableColumn id="14" xr3:uid="{00000000-0010-0000-0000-00000E000000}" name="Lookup Key" dataDxfId="7">
      <calculatedColumnFormula>Plan1[[#This Row],[Characteristic]]&amp;Plan1[[#This Row],[Option Name]]</calculatedColumnFormula>
    </tableColumn>
    <tableColumn id="1" xr3:uid="{00000000-0010-0000-0000-000001000000}" name="Characteristic"/>
    <tableColumn id="2" xr3:uid="{00000000-0010-0000-0000-000002000000}" name="Option"/>
    <tableColumn id="3" xr3:uid="{00000000-0010-0000-0000-000003000000}" name="Option Name" dataDxfId="6">
      <calculatedColumnFormula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calculatedColumnFormula>
    </tableColumn>
    <tableColumn id="9" xr3:uid="{00000000-0010-0000-0000-000009000000}" name="Total Incentive" dataDxfId="5"/>
    <tableColumn id="11" xr3:uid="{00000000-0010-0000-0000-00000B000000}" name="Change in Incentive" dataDxfId="4">
      <calculatedColumnFormula>IF(Plan1[[#This Row],[Total Incentive]]="",0,Plan1[[#This Row],[Total Incentive]]-$C$8)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Plan1Options" displayName="Plan1Options" ref="A2:E13" totalsRowShown="0">
  <autoFilter ref="A2:E13" xr:uid="{00000000-0009-0000-0100-000001000000}"/>
  <tableColumns count="5">
    <tableColumn id="1" xr3:uid="{00000000-0010-0000-0200-000001000000}" name="Characteristic"/>
    <tableColumn id="2" xr3:uid="{00000000-0010-0000-0200-000002000000}" name="Baseline" dataDxfId="13"/>
    <tableColumn id="3" xr3:uid="{00000000-0010-0000-0200-000003000000}" name="Option 1" dataDxfId="12"/>
    <tableColumn id="4" xr3:uid="{00000000-0010-0000-0200-000004000000}" name="Option 2" dataDxfId="11"/>
    <tableColumn id="5" xr3:uid="{00000000-0010-0000-0200-000005000000}" name="Option 3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130" zoomScaleNormal="130" workbookViewId="0">
      <selection activeCell="F11" sqref="F11"/>
    </sheetView>
  </sheetViews>
  <sheetFormatPr defaultRowHeight="14.25" x14ac:dyDescent="0.45"/>
  <cols>
    <col min="1" max="1" width="15.265625" customWidth="1"/>
    <col min="2" max="3" width="21.6640625" customWidth="1"/>
    <col min="4" max="4" width="17.46484375" customWidth="1"/>
    <col min="5" max="5" width="12.73046875" customWidth="1"/>
    <col min="6" max="6" width="8.6640625" bestFit="1" customWidth="1"/>
    <col min="7" max="7" width="13.53125" customWidth="1"/>
    <col min="8" max="8" width="10.19921875" bestFit="1" customWidth="1"/>
  </cols>
  <sheetData>
    <row r="1" spans="1:7" x14ac:dyDescent="0.45">
      <c r="A1" s="38" t="s">
        <v>34</v>
      </c>
      <c r="B1" s="39"/>
      <c r="C1" s="39"/>
      <c r="D1" s="40"/>
    </row>
    <row r="2" spans="1:7" ht="14.65" thickBot="1" x14ac:dyDescent="0.5">
      <c r="A2" s="16" t="s">
        <v>33</v>
      </c>
      <c r="B2" s="17" t="s">
        <v>11</v>
      </c>
      <c r="C2" s="17" t="s">
        <v>28</v>
      </c>
      <c r="D2" s="35" t="s">
        <v>32</v>
      </c>
    </row>
    <row r="3" spans="1:7" ht="28.5" x14ac:dyDescent="0.45">
      <c r="A3" s="68" t="s">
        <v>0</v>
      </c>
      <c r="B3" s="32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3" s="69"/>
      <c r="D3" s="70">
        <f>IFERROR(INDEX(Plan1[[Change in Incentive]:[Change in Incentive]],MATCH(Table2[[#This Row],[Characteristics]]&amp;Table2[[#This Row],[Options]],Plan1[[Lookup Key]:[Lookup Key]],0)),"")</f>
        <v>0</v>
      </c>
    </row>
    <row r="4" spans="1:7" x14ac:dyDescent="0.45">
      <c r="A4" s="16" t="s">
        <v>1</v>
      </c>
      <c r="B4" s="37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4" s="66"/>
      <c r="D4" s="36">
        <f>IFERROR(INDEX(Plan1[[Change in Incentive]:[Change in Incentive]],MATCH(Table2[[#This Row],[Characteristics]]&amp;Table2[[#This Row],[Options]],Plan1[[Lookup Key]:[Lookup Key]],0)),"")</f>
        <v>0</v>
      </c>
    </row>
    <row r="5" spans="1:7" x14ac:dyDescent="0.45">
      <c r="A5" s="16" t="s">
        <v>2</v>
      </c>
      <c r="B5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5" s="66"/>
      <c r="D5" s="36">
        <f>IFERROR(INDEX(Plan1[[Change in Incentive]:[Change in Incentive]],MATCH(Table2[[#This Row],[Characteristics]]&amp;Table2[[#This Row],[Options]],Plan1[[Lookup Key]:[Lookup Key]],0)),"")</f>
        <v>0</v>
      </c>
    </row>
    <row r="6" spans="1:7" x14ac:dyDescent="0.45">
      <c r="A6" s="16" t="s">
        <v>3</v>
      </c>
      <c r="B6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6" s="66"/>
      <c r="D6" s="36">
        <f>IFERROR(INDEX(Plan1[[Change in Incentive]:[Change in Incentive]],MATCH(Table2[[#This Row],[Characteristics]]&amp;Table2[[#This Row],[Options]],Plan1[[Lookup Key]:[Lookup Key]],0)),"")</f>
        <v>0</v>
      </c>
    </row>
    <row r="7" spans="1:7" x14ac:dyDescent="0.45">
      <c r="A7" s="16" t="s">
        <v>4</v>
      </c>
      <c r="B7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7" s="66"/>
      <c r="D7" s="36">
        <f>IFERROR(INDEX(Plan1[[Change in Incentive]:[Change in Incentive]],MATCH(Table2[[#This Row],[Characteristics]]&amp;Table2[[#This Row],[Options]],Plan1[[Lookup Key]:[Lookup Key]],0)),"")</f>
        <v>0</v>
      </c>
    </row>
    <row r="8" spans="1:7" x14ac:dyDescent="0.45">
      <c r="A8" s="16" t="s">
        <v>6</v>
      </c>
      <c r="B8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8" s="66"/>
      <c r="D8" s="36">
        <f>IFERROR(INDEX(Plan1[[Change in Incentive]:[Change in Incentive]],MATCH(Table2[[#This Row],[Characteristics]]&amp;Table2[[#This Row],[Options]],Plan1[[Lookup Key]:[Lookup Key]],0)),"")</f>
        <v>0</v>
      </c>
    </row>
    <row r="9" spans="1:7" x14ac:dyDescent="0.45">
      <c r="A9" s="16" t="s">
        <v>5</v>
      </c>
      <c r="B9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9" s="66"/>
      <c r="D9" s="36">
        <f>IFERROR(INDEX(Plan1[[Change in Incentive]:[Change in Incentive]],MATCH(Table2[[#This Row],[Characteristics]]&amp;Table2[[#This Row],[Options]],Plan1[[Lookup Key]:[Lookup Key]],0)),"")</f>
        <v>0</v>
      </c>
    </row>
    <row r="10" spans="1:7" x14ac:dyDescent="0.45">
      <c r="A10" s="16" t="s">
        <v>7</v>
      </c>
      <c r="B10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10" s="66"/>
      <c r="D10" s="36">
        <f>IFERROR(INDEX(Plan1[[Change in Incentive]:[Change in Incentive]],MATCH(Table2[[#This Row],[Characteristics]]&amp;Table2[[#This Row],[Options]],Plan1[[Lookup Key]:[Lookup Key]],0)),"")</f>
        <v>0</v>
      </c>
    </row>
    <row r="11" spans="1:7" x14ac:dyDescent="0.45">
      <c r="A11" s="16" t="s">
        <v>8</v>
      </c>
      <c r="B11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11" s="66"/>
      <c r="D11" s="36">
        <f>IFERROR(INDEX(Plan1[[Change in Incentive]:[Change in Incentive]],MATCH(Table2[[#This Row],[Characteristics]]&amp;Table2[[#This Row],[Options]],Plan1[[Lookup Key]:[Lookup Key]],0)),"")</f>
        <v>0</v>
      </c>
    </row>
    <row r="12" spans="1:7" x14ac:dyDescent="0.45">
      <c r="A12" s="16" t="s">
        <v>9</v>
      </c>
      <c r="B12" s="18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12" s="66"/>
      <c r="D12" s="36">
        <f>IFERROR(INDEX(Plan1[[Change in Incentive]:[Change in Incentive]],MATCH(Table2[[#This Row],[Characteristics]]&amp;Table2[[#This Row],[Options]],Plan1[[Lookup Key]:[Lookup Key]],0)),"")</f>
        <v>0</v>
      </c>
    </row>
    <row r="13" spans="1:7" ht="14.65" thickBot="1" x14ac:dyDescent="0.5">
      <c r="A13" s="6" t="s">
        <v>10</v>
      </c>
      <c r="B13" s="22" t="str">
        <f>IF(INDEX(Plan1Options[#Data],MATCH(Table2[[#This Row],[Characteristics]],Plan1Options[[Characteristic]:[Characteristic]],0),MATCH("Baseline",Plan1Options[#Headers],0))="","",INDEX(Plan1Options[#Data],MATCH(Table2[[#This Row],[Characteristics]],Plan1Options[[Characteristic]:[Characteristic]],0),MATCH("Baseline",Plan1Options[#Headers],0)))</f>
        <v/>
      </c>
      <c r="C13" s="71"/>
      <c r="D13" s="72">
        <f>IFERROR(INDEX(Plan1[[Change in Incentive]:[Change in Incentive]],MATCH(Table2[[#This Row],[Characteristics]]&amp;Table2[[#This Row],[Options]],Plan1[[Lookup Key]:[Lookup Key]],0)),"")</f>
        <v>0</v>
      </c>
    </row>
    <row r="14" spans="1:7" ht="14.65" thickBot="1" x14ac:dyDescent="0.5">
      <c r="A14" s="67" t="s">
        <v>35</v>
      </c>
      <c r="B14" s="67">
        <f>'Incentive analysis'!C8</f>
        <v>0</v>
      </c>
      <c r="C14" s="65"/>
      <c r="D14" s="67">
        <f>SUM(Table2[Projected Impact])+B14</f>
        <v>0</v>
      </c>
    </row>
    <row r="15" spans="1:7" ht="14.65" thickBot="1" x14ac:dyDescent="0.5">
      <c r="A15" s="5"/>
      <c r="B15" s="5"/>
      <c r="C15" s="5"/>
      <c r="D15" s="5"/>
      <c r="E15" s="5"/>
      <c r="F15" s="5"/>
      <c r="G15" s="5"/>
    </row>
    <row r="16" spans="1:7" ht="16.149999999999999" thickBot="1" x14ac:dyDescent="0.55000000000000004">
      <c r="A16" s="41" t="s">
        <v>31</v>
      </c>
      <c r="B16" s="42"/>
      <c r="C16" s="5"/>
      <c r="D16" s="5"/>
      <c r="E16" s="5"/>
      <c r="F16" s="5"/>
      <c r="G16" s="5"/>
    </row>
    <row r="17" spans="1:15" ht="14.65" thickBot="1" x14ac:dyDescent="0.5">
      <c r="A17" s="24" t="s">
        <v>30</v>
      </c>
      <c r="B17" s="12"/>
    </row>
    <row r="18" spans="1:15" ht="28.5" x14ac:dyDescent="0.45">
      <c r="A18" s="25" t="s">
        <v>0</v>
      </c>
      <c r="B18" s="27"/>
    </row>
    <row r="19" spans="1:15" x14ac:dyDescent="0.45">
      <c r="A19" s="10" t="s">
        <v>1</v>
      </c>
      <c r="B19" s="28"/>
    </row>
    <row r="20" spans="1:15" x14ac:dyDescent="0.45">
      <c r="A20" s="10" t="s">
        <v>2</v>
      </c>
      <c r="B20" s="29"/>
    </row>
    <row r="21" spans="1:15" x14ac:dyDescent="0.45">
      <c r="A21" s="10" t="s">
        <v>3</v>
      </c>
      <c r="B21" s="29"/>
    </row>
    <row r="22" spans="1:15" x14ac:dyDescent="0.45">
      <c r="A22" s="10" t="s">
        <v>4</v>
      </c>
      <c r="B22" s="29"/>
    </row>
    <row r="23" spans="1:15" x14ac:dyDescent="0.45">
      <c r="A23" s="10" t="s">
        <v>6</v>
      </c>
      <c r="B23" s="29"/>
    </row>
    <row r="24" spans="1:15" x14ac:dyDescent="0.45">
      <c r="A24" s="10" t="s">
        <v>5</v>
      </c>
      <c r="B24" s="29"/>
    </row>
    <row r="25" spans="1:15" x14ac:dyDescent="0.45">
      <c r="A25" s="10" t="s">
        <v>7</v>
      </c>
      <c r="B25" s="29"/>
    </row>
    <row r="26" spans="1:15" x14ac:dyDescent="0.45">
      <c r="A26" s="10" t="s">
        <v>8</v>
      </c>
      <c r="B26" s="29"/>
    </row>
    <row r="27" spans="1:15" x14ac:dyDescent="0.45">
      <c r="A27" s="10" t="s">
        <v>9</v>
      </c>
      <c r="B27" s="29"/>
    </row>
    <row r="28" spans="1:15" ht="14.65" thickBot="1" x14ac:dyDescent="0.5">
      <c r="A28" s="26" t="s">
        <v>10</v>
      </c>
      <c r="B28" s="30"/>
    </row>
    <row r="32" spans="1:15" s="11" customFormat="1" x14ac:dyDescent="0.45">
      <c r="D32"/>
      <c r="E32"/>
      <c r="F32"/>
      <c r="G32"/>
      <c r="H32"/>
      <c r="I32"/>
      <c r="J32"/>
      <c r="K32"/>
      <c r="L32"/>
      <c r="M32"/>
      <c r="N32"/>
      <c r="O32"/>
    </row>
  </sheetData>
  <sheetProtection algorithmName="SHA-512" hashValue="5nMlf7Obt2a/cCRTBgvHKxAziSsr+VHsPU4JRH/4rJo5JmsQCMQVAlTKJlXs2Bp6YiznP5KGOU0Xew1pkKqStQ==" saltValue="xdgfO5bpXThVg7D7X00K+g==" spinCount="100000" sheet="1" objects="1" scenarios="1"/>
  <protectedRanges>
    <protectedRange sqref="B17:B28" name="Best Incentive"/>
    <protectedRange sqref="C3:C13" name="Options"/>
  </protectedRanges>
  <mergeCells count="2">
    <mergeCell ref="A1:D1"/>
    <mergeCell ref="A16:B16"/>
  </mergeCell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6000000}">
          <x14:formula1>
            <xm:f>Options!$B$11:$E$11</xm:f>
          </x14:formula1>
          <xm:sqref>E28 C11</xm:sqref>
        </x14:dataValidation>
        <x14:dataValidation type="list" allowBlank="1" showInputMessage="1" showErrorMessage="1" xr:uid="{00000000-0002-0000-0000-000007000000}">
          <x14:formula1>
            <xm:f>Options!$B$12:$E$12</xm:f>
          </x14:formula1>
          <xm:sqref>E29 C12</xm:sqref>
        </x14:dataValidation>
        <x14:dataValidation type="list" allowBlank="1" showInputMessage="1" showErrorMessage="1" xr:uid="{00000000-0002-0000-0000-00000A000000}">
          <x14:formula1>
            <xm:f>Options!$B$3:$E$3</xm:f>
          </x14:formula1>
          <xm:sqref>E20 C3</xm:sqref>
        </x14:dataValidation>
        <x14:dataValidation type="list" allowBlank="1" showInputMessage="1" showErrorMessage="1" xr:uid="{00000000-0002-0000-0000-00000B000000}">
          <x14:formula1>
            <xm:f>Options!$B$4:$E$4</xm:f>
          </x14:formula1>
          <xm:sqref>E21 C4</xm:sqref>
        </x14:dataValidation>
        <x14:dataValidation type="list" allowBlank="1" showInputMessage="1" showErrorMessage="1" xr:uid="{00000000-0002-0000-0000-00000C000000}">
          <x14:formula1>
            <xm:f>Options!$B$5:$E$5</xm:f>
          </x14:formula1>
          <xm:sqref>E22 C5</xm:sqref>
        </x14:dataValidation>
        <x14:dataValidation type="list" allowBlank="1" showInputMessage="1" showErrorMessage="1" xr:uid="{00000000-0002-0000-0000-00000D000000}">
          <x14:formula1>
            <xm:f>Options!$B$6:$E$6</xm:f>
          </x14:formula1>
          <xm:sqref>E23 C6</xm:sqref>
        </x14:dataValidation>
        <x14:dataValidation type="list" allowBlank="1" showInputMessage="1" showErrorMessage="1" xr:uid="{00000000-0002-0000-0000-00000E000000}">
          <x14:formula1>
            <xm:f>Options!$B$7:$E$7</xm:f>
          </x14:formula1>
          <xm:sqref>E24 C7</xm:sqref>
        </x14:dataValidation>
        <x14:dataValidation type="list" allowBlank="1" showInputMessage="1" showErrorMessage="1" xr:uid="{00000000-0002-0000-0000-00000F000000}">
          <x14:formula1>
            <xm:f>Options!$B$9:$E$9</xm:f>
          </x14:formula1>
          <xm:sqref>E25 C8</xm:sqref>
        </x14:dataValidation>
        <x14:dataValidation type="list" allowBlank="1" showInputMessage="1" showErrorMessage="1" xr:uid="{00000000-0002-0000-0000-000010000000}">
          <x14:formula1>
            <xm:f>Options!$B$8:$E$8</xm:f>
          </x14:formula1>
          <xm:sqref>E26 C9</xm:sqref>
        </x14:dataValidation>
        <x14:dataValidation type="list" allowBlank="1" showInputMessage="1" showErrorMessage="1" xr:uid="{00000000-0002-0000-0000-000011000000}">
          <x14:formula1>
            <xm:f>Options!$B$13:$E$13</xm:f>
          </x14:formula1>
          <xm:sqref>E30 C13</xm:sqref>
        </x14:dataValidation>
        <x14:dataValidation type="list" allowBlank="1" showInputMessage="1" showErrorMessage="1" xr:uid="{00000000-0002-0000-0000-000015000000}">
          <x14:formula1>
            <xm:f>Options!$C$10:$E$10</xm:f>
          </x14:formula1>
          <xm:sqref>E27</xm:sqref>
        </x14:dataValidation>
        <x14:dataValidation type="list" allowBlank="1" showInputMessage="1" showErrorMessage="1" xr:uid="{7DB23C14-509F-4200-90D3-F282DC59B7B0}">
          <x14:formula1>
            <xm:f>Options!$B$10:$E$10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opLeftCell="B1" zoomScale="130" zoomScaleNormal="130" workbookViewId="0">
      <selection activeCell="C8" sqref="C8"/>
    </sheetView>
  </sheetViews>
  <sheetFormatPr defaultRowHeight="14.25" x14ac:dyDescent="0.45"/>
  <cols>
    <col min="1" max="1" width="9.06640625" hidden="1" customWidth="1"/>
    <col min="2" max="2" width="18.265625" customWidth="1"/>
    <col min="3" max="3" width="11.6640625" bestFit="1" customWidth="1"/>
    <col min="4" max="4" width="22.46484375" customWidth="1"/>
    <col min="5" max="5" width="15.53125" bestFit="1" customWidth="1"/>
    <col min="6" max="6" width="21.796875" bestFit="1" customWidth="1"/>
    <col min="7" max="7" width="16.3984375" customWidth="1"/>
    <col min="8" max="8" width="25.59765625" customWidth="1"/>
    <col min="9" max="9" width="18.59765625" customWidth="1"/>
    <col min="10" max="10" width="15.53125" bestFit="1" customWidth="1"/>
    <col min="11" max="11" width="19.1328125" bestFit="1" customWidth="1"/>
    <col min="12" max="12" width="20.73046875" bestFit="1" customWidth="1"/>
  </cols>
  <sheetData>
    <row r="1" spans="1:12" ht="18.399999999999999" thickBot="1" x14ac:dyDescent="0.6">
      <c r="B1" s="43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45">
      <c r="B2" s="45" t="s">
        <v>16</v>
      </c>
      <c r="C2" s="46"/>
      <c r="D2" s="45" t="s">
        <v>17</v>
      </c>
      <c r="E2" s="46"/>
      <c r="F2" s="45" t="s">
        <v>18</v>
      </c>
      <c r="G2" s="47"/>
      <c r="H2" s="47"/>
      <c r="I2" s="47"/>
      <c r="J2" s="47"/>
      <c r="K2" s="47"/>
      <c r="L2" s="46"/>
    </row>
    <row r="3" spans="1:12" ht="14.65" thickBot="1" x14ac:dyDescent="0.5">
      <c r="B3" s="1" t="s">
        <v>0</v>
      </c>
      <c r="C3" s="2" t="s">
        <v>1</v>
      </c>
      <c r="D3" s="1" t="s">
        <v>2</v>
      </c>
      <c r="E3" s="2" t="s">
        <v>3</v>
      </c>
      <c r="F3" s="1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" t="s">
        <v>10</v>
      </c>
    </row>
    <row r="4" spans="1:12" ht="43.9" customHeight="1" thickBot="1" x14ac:dyDescent="0.5">
      <c r="B4" s="13" t="str">
        <f>IF(INDEX(Plan1Options[#Data],MATCH(B3,Plan1Options[[Characteristic]:[Characteristic]],0),MATCH("Baseline",Plan1Options[#Headers],0))="","",INDEX(Plan1Options[#Data],MATCH(B3,Plan1Options[[Characteristic]:[Characteristic]],0),MATCH("Baseline",Plan1Options[#Headers],0)))</f>
        <v/>
      </c>
      <c r="C4" s="15" t="str">
        <f>IF(INDEX(Plan1Options[#Data],MATCH(C3,Plan1Options[[Characteristic]:[Characteristic]],0),MATCH("Baseline",Plan1Options[#Headers],0))="","",INDEX(Plan1Options[#Data],MATCH(C3,Plan1Options[[Characteristic]:[Characteristic]],0),MATCH("Baseline",Plan1Options[#Headers],0)))</f>
        <v/>
      </c>
      <c r="D4" s="13" t="str">
        <f>IF(INDEX(Plan1Options[#Data],MATCH(D3,Plan1Options[[Characteristic]:[Characteristic]],0),MATCH("Baseline",Plan1Options[#Headers],0))="","",INDEX(Plan1Options[#Data],MATCH(D3,Plan1Options[[Characteristic]:[Characteristic]],0),MATCH("Baseline",Plan1Options[#Headers],0)))</f>
        <v/>
      </c>
      <c r="E4" s="15" t="str">
        <f>IF(INDEX(Plan1Options[#Data],MATCH(E3,Plan1Options[[Characteristic]:[Characteristic]],0),MATCH("Baseline",Plan1Options[#Headers],0))="","",INDEX(Plan1Options[#Data],MATCH(E3,Plan1Options[[Characteristic]:[Characteristic]],0),MATCH("Baseline",Plan1Options[#Headers],0)))</f>
        <v/>
      </c>
      <c r="F4" s="13" t="str">
        <f>IF(INDEX(Plan1Options[#Data],MATCH(F3,Plan1Options[[Characteristic]:[Characteristic]],0),MATCH("Baseline",Plan1Options[#Headers],0))="","",INDEX(Plan1Options[#Data],MATCH(F3,Plan1Options[[Characteristic]:[Characteristic]],0),MATCH("Baseline",Plan1Options[#Headers],0)))</f>
        <v/>
      </c>
      <c r="G4" s="15" t="str">
        <f>IF(INDEX(Plan1Options[#Data],MATCH(G3,Plan1Options[[Characteristic]:[Characteristic]],0),MATCH("Baseline",Plan1Options[#Headers],0))="","",INDEX(Plan1Options[#Data],MATCH(G3,Plan1Options[[Characteristic]:[Characteristic]],0),MATCH("Baseline",Plan1Options[#Headers],0)))</f>
        <v/>
      </c>
      <c r="H4" s="15" t="str">
        <f>IF(INDEX(Plan1Options[#Data],MATCH(H3,Plan1Options[[Characteristic]:[Characteristic]],0),MATCH("Baseline",Plan1Options[#Headers],0))="","",INDEX(Plan1Options[#Data],MATCH(H3,Plan1Options[[Characteristic]:[Characteristic]],0),MATCH("Baseline",Plan1Options[#Headers],0)))</f>
        <v/>
      </c>
      <c r="I4" s="15" t="str">
        <f>IF(INDEX(Plan1Options[#Data],MATCH(I3,Plan1Options[[Characteristic]:[Characteristic]],0),MATCH("Baseline",Plan1Options[#Headers],0))="","",INDEX(Plan1Options[#Data],MATCH(I3,Plan1Options[[Characteristic]:[Characteristic]],0),MATCH("Baseline",Plan1Options[#Headers],0)))</f>
        <v/>
      </c>
      <c r="J4" s="15" t="str">
        <f>IF(INDEX(Plan1Options[#Data],MATCH(J3,Plan1Options[[Characteristic]:[Characteristic]],0),MATCH("Baseline",Plan1Options[#Headers],0))="","",INDEX(Plan1Options[#Data],MATCH(J3,Plan1Options[[Characteristic]:[Characteristic]],0),MATCH("Baseline",Plan1Options[#Headers],0)))</f>
        <v/>
      </c>
      <c r="K4" s="15" t="str">
        <f>IF(INDEX(Plan1Options[#Data],MATCH(K3,Plan1Options[[Characteristic]:[Characteristic]],0),MATCH("Baseline",Plan1Options[#Headers],0))="","",INDEX(Plan1Options[#Data],MATCH(K3,Plan1Options[[Characteristic]:[Characteristic]],0),MATCH("Baseline",Plan1Options[#Headers],0)))</f>
        <v/>
      </c>
      <c r="L4" s="14" t="str">
        <f>IF(INDEX(Plan1Options[#Data],MATCH(L3,Plan1Options[[Characteristic]:[Characteristic]],0),MATCH("Baseline",Plan1Options[#Headers],0))="","",INDEX(Plan1Options[#Data],MATCH(L3,Plan1Options[[Characteristic]:[Characteristic]],0),MATCH("Baseline",Plan1Options[#Headers],0)))</f>
        <v/>
      </c>
    </row>
    <row r="6" spans="1:12" ht="14.65" thickBot="1" x14ac:dyDescent="0.5"/>
    <row r="7" spans="1:12" ht="14.65" thickBot="1" x14ac:dyDescent="0.5">
      <c r="B7" s="63" t="s">
        <v>20</v>
      </c>
      <c r="C7" s="64"/>
    </row>
    <row r="8" spans="1:12" ht="14.65" thickBot="1" x14ac:dyDescent="0.5">
      <c r="B8" s="61" t="s">
        <v>27</v>
      </c>
      <c r="C8" s="62"/>
    </row>
    <row r="9" spans="1:12" x14ac:dyDescent="0.45">
      <c r="B9" s="9"/>
    </row>
    <row r="10" spans="1:12" ht="14.65" thickBot="1" x14ac:dyDescent="0.5"/>
    <row r="11" spans="1:12" x14ac:dyDescent="0.45">
      <c r="A11" s="48" t="s">
        <v>24</v>
      </c>
      <c r="B11" s="49"/>
      <c r="C11" s="49"/>
      <c r="D11" s="49"/>
      <c r="E11" s="49"/>
      <c r="F11" s="50"/>
    </row>
    <row r="12" spans="1:12" x14ac:dyDescent="0.45">
      <c r="A12" s="51" t="s">
        <v>29</v>
      </c>
      <c r="B12" s="52"/>
      <c r="C12" s="52"/>
      <c r="D12" s="52"/>
      <c r="E12" s="52"/>
      <c r="F12" s="53"/>
    </row>
    <row r="13" spans="1:12" ht="14.65" thickBot="1" x14ac:dyDescent="0.5">
      <c r="A13" s="6" t="s">
        <v>23</v>
      </c>
      <c r="B13" s="21" t="s">
        <v>19</v>
      </c>
      <c r="C13" s="21" t="s">
        <v>21</v>
      </c>
      <c r="D13" s="21" t="s">
        <v>22</v>
      </c>
      <c r="E13" s="21" t="s">
        <v>25</v>
      </c>
      <c r="F13" s="34" t="s">
        <v>26</v>
      </c>
    </row>
    <row r="14" spans="1:12" x14ac:dyDescent="0.45">
      <c r="A14" s="8" t="str">
        <f>Plan1[[#This Row],[Characteristic]]&amp;Plan1[[#This Row],[Option Name]]</f>
        <v>DHW</v>
      </c>
      <c r="B14" s="32" t="s">
        <v>3</v>
      </c>
      <c r="C14" s="31" t="s">
        <v>12</v>
      </c>
      <c r="D14" s="32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14" s="58"/>
      <c r="F14" s="33">
        <f>IF(Plan1[[#This Row],[Total Incentive]]="",0,Plan1[[#This Row],[Total Incentive]]-$C$8)</f>
        <v>0</v>
      </c>
    </row>
    <row r="15" spans="1:12" x14ac:dyDescent="0.45">
      <c r="A15" s="16" t="str">
        <f>Plan1[[#This Row],[Characteristic]]&amp;Plan1[[#This Row],[Option Name]]</f>
        <v>DHW</v>
      </c>
      <c r="B15" s="18" t="s">
        <v>3</v>
      </c>
      <c r="C15" s="17" t="s">
        <v>13</v>
      </c>
      <c r="D15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15" s="57"/>
      <c r="F15" s="19">
        <f>IF(Plan1[[#This Row],[Total Incentive]]="",0,Plan1[[#This Row],[Total Incentive]]-$C$8)</f>
        <v>0</v>
      </c>
    </row>
    <row r="16" spans="1:12" x14ac:dyDescent="0.45">
      <c r="A16" s="16" t="str">
        <f>Plan1[[#This Row],[Characteristic]]&amp;Plan1[[#This Row],[Option Name]]</f>
        <v>DHW</v>
      </c>
      <c r="B16" s="17" t="s">
        <v>3</v>
      </c>
      <c r="C16" s="17" t="s">
        <v>14</v>
      </c>
      <c r="D16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16" s="56"/>
      <c r="F16" s="19">
        <f>IF(Plan1[[#This Row],[Total Incentive]]="",0,Plan1[[#This Row],[Total Incentive]]-$C$8)</f>
        <v>0</v>
      </c>
    </row>
    <row r="17" spans="1:6" x14ac:dyDescent="0.45">
      <c r="A17" s="16" t="str">
        <f>Plan1[[#This Row],[Characteristic]]&amp;Plan1[[#This Row],[Option Name]]</f>
        <v>Duct Leakage</v>
      </c>
      <c r="B17" s="18" t="s">
        <v>1</v>
      </c>
      <c r="C17" s="17" t="s">
        <v>12</v>
      </c>
      <c r="D17" s="20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17" s="57"/>
      <c r="F17" s="19">
        <f>IF(Plan1[[#This Row],[Total Incentive]]="",0,Plan1[[#This Row],[Total Incentive]]-$C$8)</f>
        <v>0</v>
      </c>
    </row>
    <row r="18" spans="1:6" x14ac:dyDescent="0.45">
      <c r="A18" s="16" t="str">
        <f>Plan1[[#This Row],[Characteristic]]&amp;Plan1[[#This Row],[Option Name]]</f>
        <v>Duct Leakage</v>
      </c>
      <c r="B18" s="18" t="s">
        <v>1</v>
      </c>
      <c r="C18" s="17" t="s">
        <v>13</v>
      </c>
      <c r="D18" s="20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18" s="57"/>
      <c r="F18" s="19">
        <f>IF(Plan1[[#This Row],[Total Incentive]]="",0,Plan1[[#This Row],[Total Incentive]]-$C$8)</f>
        <v>0</v>
      </c>
    </row>
    <row r="19" spans="1:6" x14ac:dyDescent="0.45">
      <c r="A19" s="16" t="str">
        <f>Plan1[[#This Row],[Characteristic]]&amp;Plan1[[#This Row],[Option Name]]</f>
        <v>Duct Leakage</v>
      </c>
      <c r="B19" s="18" t="s">
        <v>1</v>
      </c>
      <c r="C19" s="17" t="s">
        <v>14</v>
      </c>
      <c r="D19" s="20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19" s="57"/>
      <c r="F19" s="19">
        <f>IF(Plan1[[#This Row],[Total Incentive]]="",0,Plan1[[#This Row],[Total Incentive]]-$C$8)</f>
        <v>0</v>
      </c>
    </row>
    <row r="20" spans="1:6" x14ac:dyDescent="0.45">
      <c r="A20" s="16" t="str">
        <f>Plan1[[#This Row],[Characteristic]]&amp;Plan1[[#This Row],[Option Name]]</f>
        <v>Ceilings</v>
      </c>
      <c r="B20" s="17" t="s">
        <v>6</v>
      </c>
      <c r="C20" s="17" t="s">
        <v>12</v>
      </c>
      <c r="D20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0" s="56"/>
      <c r="F20" s="19">
        <f>IF(Plan1[[#This Row],[Total Incentive]]="",0,Plan1[[#This Row],[Total Incentive]]-$C$8)</f>
        <v>0</v>
      </c>
    </row>
    <row r="21" spans="1:6" x14ac:dyDescent="0.45">
      <c r="A21" s="16" t="str">
        <f>Plan1[[#This Row],[Characteristic]]&amp;Plan1[[#This Row],[Option Name]]</f>
        <v>Floors</v>
      </c>
      <c r="B21" s="17" t="s">
        <v>5</v>
      </c>
      <c r="C21" s="17" t="s">
        <v>12</v>
      </c>
      <c r="D21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1" s="56"/>
      <c r="F21" s="19">
        <f>IF(Plan1[[#This Row],[Total Incentive]]="",0,Plan1[[#This Row],[Total Incentive]]-$C$8)</f>
        <v>0</v>
      </c>
    </row>
    <row r="22" spans="1:6" x14ac:dyDescent="0.45">
      <c r="A22" s="16" t="str">
        <f>Plan1[[#This Row],[Characteristic]]&amp;Plan1[[#This Row],[Option Name]]</f>
        <v>Floors</v>
      </c>
      <c r="B22" s="17" t="s">
        <v>5</v>
      </c>
      <c r="C22" s="17" t="s">
        <v>13</v>
      </c>
      <c r="D22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2" s="56"/>
      <c r="F22" s="19">
        <f>IF(Plan1[[#This Row],[Total Incentive]]="",0,Plan1[[#This Row],[Total Incentive]]-$C$8)</f>
        <v>0</v>
      </c>
    </row>
    <row r="23" spans="1:6" x14ac:dyDescent="0.45">
      <c r="A23" s="16" t="str">
        <f>Plan1[[#This Row],[Characteristic]]&amp;Plan1[[#This Row],[Option Name]]</f>
        <v>Floors</v>
      </c>
      <c r="B23" s="17" t="s">
        <v>5</v>
      </c>
      <c r="C23" s="17" t="s">
        <v>14</v>
      </c>
      <c r="D23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3" s="56"/>
      <c r="F23" s="19">
        <f>IF(Plan1[[#This Row],[Total Incentive]]="",0,Plan1[[#This Row],[Total Incentive]]-$C$8)</f>
        <v>0</v>
      </c>
    </row>
    <row r="24" spans="1:6" x14ac:dyDescent="0.45">
      <c r="A24" s="16" t="str">
        <f>Plan1[[#This Row],[Characteristic]]&amp;Plan1[[#This Row],[Option Name]]</f>
        <v>Radiant Barrier</v>
      </c>
      <c r="B24" s="17" t="s">
        <v>10</v>
      </c>
      <c r="C24" s="17" t="s">
        <v>12</v>
      </c>
      <c r="D24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4" s="56"/>
      <c r="F24" s="19">
        <f>IF(Plan1[[#This Row],[Total Incentive]]="",0,Plan1[[#This Row],[Total Incentive]]-$C$8)</f>
        <v>0</v>
      </c>
    </row>
    <row r="25" spans="1:6" ht="28.5" x14ac:dyDescent="0.45">
      <c r="A25" s="16" t="str">
        <f>Plan1[[#This Row],[Characteristic]]&amp;Plan1[[#This Row],[Option Name]]</f>
        <v>House Leakage (Blower door)</v>
      </c>
      <c r="B25" s="18" t="s">
        <v>0</v>
      </c>
      <c r="C25" s="17" t="s">
        <v>12</v>
      </c>
      <c r="D25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5" s="60"/>
      <c r="F25" s="19">
        <f>IF(Plan1[[#This Row],[Total Incentive]]="",0,Plan1[[#This Row],[Total Incentive]]-$C$8)</f>
        <v>0</v>
      </c>
    </row>
    <row r="26" spans="1:6" ht="28.5" x14ac:dyDescent="0.45">
      <c r="A26" s="16" t="str">
        <f>Plan1[[#This Row],[Characteristic]]&amp;Plan1[[#This Row],[Option Name]]</f>
        <v>House Leakage (Blower door)</v>
      </c>
      <c r="B26" s="18" t="s">
        <v>0</v>
      </c>
      <c r="C26" s="17" t="s">
        <v>13</v>
      </c>
      <c r="D26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6" s="57"/>
      <c r="F26" s="19">
        <f>IF(Plan1[[#This Row],[Total Incentive]]="",0,Plan1[[#This Row],[Total Incentive]]-$C$8)</f>
        <v>0</v>
      </c>
    </row>
    <row r="27" spans="1:6" ht="28.5" x14ac:dyDescent="0.45">
      <c r="A27" s="16" t="str">
        <f>Plan1[[#This Row],[Characteristic]]&amp;Plan1[[#This Row],[Option Name]]</f>
        <v>House Leakage (Blower door)</v>
      </c>
      <c r="B27" s="18" t="s">
        <v>0</v>
      </c>
      <c r="C27" s="17" t="s">
        <v>14</v>
      </c>
      <c r="D27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7" s="57"/>
      <c r="F27" s="19">
        <f>IF(Plan1[[#This Row],[Total Incentive]]="",0,Plan1[[#This Row],[Total Incentive]]-$C$8)</f>
        <v>0</v>
      </c>
    </row>
    <row r="28" spans="1:6" x14ac:dyDescent="0.45">
      <c r="A28" s="16" t="str">
        <f>Plan1[[#This Row],[Characteristic]]&amp;Plan1[[#This Row],[Option Name]]</f>
        <v>HVAC</v>
      </c>
      <c r="B28" s="18" t="s">
        <v>2</v>
      </c>
      <c r="C28" s="17" t="s">
        <v>12</v>
      </c>
      <c r="D28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8" s="57"/>
      <c r="F28" s="19">
        <f>IF(Plan1[[#This Row],[Total Incentive]]="",0,Plan1[[#This Row],[Total Incentive]]-$C$8)</f>
        <v>0</v>
      </c>
    </row>
    <row r="29" spans="1:6" x14ac:dyDescent="0.45">
      <c r="A29" s="16" t="str">
        <f>Plan1[[#This Row],[Characteristic]]&amp;Plan1[[#This Row],[Option Name]]</f>
        <v>HVAC</v>
      </c>
      <c r="B29" s="18" t="s">
        <v>2</v>
      </c>
      <c r="C29" s="17" t="s">
        <v>13</v>
      </c>
      <c r="D29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29" s="57"/>
      <c r="F29" s="19">
        <f>IF(Plan1[[#This Row],[Total Incentive]]="",0,Plan1[[#This Row],[Total Incentive]]-$C$8)</f>
        <v>0</v>
      </c>
    </row>
    <row r="30" spans="1:6" x14ac:dyDescent="0.45">
      <c r="A30" s="16" t="str">
        <f>Plan1[[#This Row],[Characteristic]]&amp;Plan1[[#This Row],[Option Name]]</f>
        <v>HVAC</v>
      </c>
      <c r="B30" s="17" t="s">
        <v>2</v>
      </c>
      <c r="C30" s="17" t="s">
        <v>14</v>
      </c>
      <c r="D30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0" s="56"/>
      <c r="F30" s="19">
        <f>IF(Plan1[[#This Row],[Total Incentive]]="",0,Plan1[[#This Row],[Total Incentive]]-$C$8)</f>
        <v>0</v>
      </c>
    </row>
    <row r="31" spans="1:6" x14ac:dyDescent="0.45">
      <c r="A31" s="16" t="str">
        <f>Plan1[[#This Row],[Characteristic]]&amp;Plan1[[#This Row],[Option Name]]</f>
        <v>Ceilings</v>
      </c>
      <c r="B31" s="17" t="s">
        <v>6</v>
      </c>
      <c r="C31" s="17" t="s">
        <v>13</v>
      </c>
      <c r="D31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1" s="56"/>
      <c r="F31" s="19">
        <f>IF(Plan1[[#This Row],[Total Incentive]]="",0,Plan1[[#This Row],[Total Incentive]]-$C$8)</f>
        <v>0</v>
      </c>
    </row>
    <row r="32" spans="1:6" x14ac:dyDescent="0.45">
      <c r="A32" s="16" t="str">
        <f>Plan1[[#This Row],[Characteristic]]&amp;Plan1[[#This Row],[Option Name]]</f>
        <v>Slab</v>
      </c>
      <c r="B32" s="17" t="s">
        <v>7</v>
      </c>
      <c r="C32" s="17" t="s">
        <v>13</v>
      </c>
      <c r="D32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2" s="56"/>
      <c r="F32" s="19">
        <f>IF(Plan1[[#This Row],[Total Incentive]]="",0,Plan1[[#This Row],[Total Incentive]]-$C$8)</f>
        <v>0</v>
      </c>
    </row>
    <row r="33" spans="1:6" x14ac:dyDescent="0.45">
      <c r="A33" s="16" t="str">
        <f>Plan1[[#This Row],[Characteristic]]&amp;Plan1[[#This Row],[Option Name]]</f>
        <v>Lighting Efficiency</v>
      </c>
      <c r="B33" s="18" t="s">
        <v>8</v>
      </c>
      <c r="C33" s="17" t="s">
        <v>12</v>
      </c>
      <c r="D33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3" s="57"/>
      <c r="F33" s="19">
        <f>IF(Plan1[[#This Row],[Total Incentive]]="",0,Plan1[[#This Row],[Total Incentive]]-$C$8)</f>
        <v>0</v>
      </c>
    </row>
    <row r="34" spans="1:6" x14ac:dyDescent="0.45">
      <c r="A34" s="16" t="str">
        <f>Plan1[[#This Row],[Characteristic]]&amp;Plan1[[#This Row],[Option Name]]</f>
        <v>Lighting Efficiency</v>
      </c>
      <c r="B34" s="18" t="s">
        <v>8</v>
      </c>
      <c r="C34" s="17" t="s">
        <v>13</v>
      </c>
      <c r="D34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4" s="60"/>
      <c r="F34" s="19">
        <f>IF(Plan1[[#This Row],[Total Incentive]]="",0,Plan1[[#This Row],[Total Incentive]]-$C$8)</f>
        <v>0</v>
      </c>
    </row>
    <row r="35" spans="1:6" x14ac:dyDescent="0.45">
      <c r="A35" s="16" t="str">
        <f>Plan1[[#This Row],[Characteristic]]&amp;Plan1[[#This Row],[Option Name]]</f>
        <v>Radiant Barrier</v>
      </c>
      <c r="B35" s="17" t="s">
        <v>10</v>
      </c>
      <c r="C35" s="17" t="s">
        <v>13</v>
      </c>
      <c r="D35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5" s="56"/>
      <c r="F35" s="19">
        <f>IF(Plan1[[#This Row],[Total Incentive]]="",0,Plan1[[#This Row],[Total Incentive]]-$C$8)</f>
        <v>0</v>
      </c>
    </row>
    <row r="36" spans="1:6" x14ac:dyDescent="0.45">
      <c r="A36" s="16" t="str">
        <f>Plan1[[#This Row],[Characteristic]]&amp;Plan1[[#This Row],[Option Name]]</f>
        <v>Slab</v>
      </c>
      <c r="B36" s="17" t="s">
        <v>7</v>
      </c>
      <c r="C36" s="17" t="s">
        <v>12</v>
      </c>
      <c r="D36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6" s="56"/>
      <c r="F36" s="19">
        <f>IF(Plan1[[#This Row],[Total Incentive]]="",0,Plan1[[#This Row],[Total Incentive]]-$C$8)</f>
        <v>0</v>
      </c>
    </row>
    <row r="37" spans="1:6" x14ac:dyDescent="0.45">
      <c r="A37" s="16" t="str">
        <f>Plan1[[#This Row],[Characteristic]]&amp;Plan1[[#This Row],[Option Name]]</f>
        <v>Walls</v>
      </c>
      <c r="B37" s="18" t="s">
        <v>4</v>
      </c>
      <c r="C37" s="17" t="s">
        <v>12</v>
      </c>
      <c r="D37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7" s="57"/>
      <c r="F37" s="19">
        <f>IF(Plan1[[#This Row],[Total Incentive]]="",0,Plan1[[#This Row],[Total Incentive]]-$C$8)</f>
        <v>0</v>
      </c>
    </row>
    <row r="38" spans="1:6" x14ac:dyDescent="0.45">
      <c r="A38" s="16" t="str">
        <f>Plan1[[#This Row],[Characteristic]]&amp;Plan1[[#This Row],[Option Name]]</f>
        <v>Walls</v>
      </c>
      <c r="B38" s="18" t="s">
        <v>4</v>
      </c>
      <c r="C38" s="17" t="s">
        <v>13</v>
      </c>
      <c r="D38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8" s="57"/>
      <c r="F38" s="19">
        <f>IF(Plan1[[#This Row],[Total Incentive]]="",0,Plan1[[#This Row],[Total Incentive]]-$C$8)</f>
        <v>0</v>
      </c>
    </row>
    <row r="39" spans="1:6" x14ac:dyDescent="0.45">
      <c r="A39" s="16" t="str">
        <f>Plan1[[#This Row],[Characteristic]]&amp;Plan1[[#This Row],[Option Name]]</f>
        <v>Walls</v>
      </c>
      <c r="B39" s="18" t="s">
        <v>4</v>
      </c>
      <c r="C39" s="17" t="s">
        <v>14</v>
      </c>
      <c r="D39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39" s="57"/>
      <c r="F39" s="19">
        <f>IF(Plan1[[#This Row],[Total Incentive]]="",0,Plan1[[#This Row],[Total Incentive]]-$C$8)</f>
        <v>0</v>
      </c>
    </row>
    <row r="40" spans="1:6" x14ac:dyDescent="0.45">
      <c r="A40" s="16" t="str">
        <f>Plan1[[#This Row],[Characteristic]]&amp;Plan1[[#This Row],[Option Name]]</f>
        <v>Windows</v>
      </c>
      <c r="B40" s="18" t="s">
        <v>9</v>
      </c>
      <c r="C40" s="17" t="s">
        <v>12</v>
      </c>
      <c r="D40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0" s="57"/>
      <c r="F40" s="19">
        <f>IF(Plan1[[#This Row],[Total Incentive]]="",0,Plan1[[#This Row],[Total Incentive]]-$C$8)</f>
        <v>0</v>
      </c>
    </row>
    <row r="41" spans="1:6" x14ac:dyDescent="0.45">
      <c r="A41" s="16" t="str">
        <f>Plan1[[#This Row],[Characteristic]]&amp;Plan1[[#This Row],[Option Name]]</f>
        <v>Windows</v>
      </c>
      <c r="B41" s="18" t="s">
        <v>9</v>
      </c>
      <c r="C41" s="17" t="s">
        <v>13</v>
      </c>
      <c r="D41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1" s="57"/>
      <c r="F41" s="19">
        <f>IF(Plan1[[#This Row],[Total Incentive]]="",0,Plan1[[#This Row],[Total Incentive]]-$C$8)</f>
        <v>0</v>
      </c>
    </row>
    <row r="42" spans="1:6" x14ac:dyDescent="0.45">
      <c r="A42" s="16" t="str">
        <f>Plan1[[#This Row],[Characteristic]]&amp;Plan1[[#This Row],[Option Name]]</f>
        <v>Ceilings</v>
      </c>
      <c r="B42" s="17" t="s">
        <v>6</v>
      </c>
      <c r="C42" s="17" t="s">
        <v>14</v>
      </c>
      <c r="D42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2" s="57"/>
      <c r="F42" s="19">
        <f>IF(Plan1[[#This Row],[Total Incentive]]="",0,Plan1[[#This Row],[Total Incentive]]-$C$8)</f>
        <v>0</v>
      </c>
    </row>
    <row r="43" spans="1:6" x14ac:dyDescent="0.45">
      <c r="A43" s="16" t="str">
        <f>Plan1[[#This Row],[Characteristic]]&amp;Plan1[[#This Row],[Option Name]]</f>
        <v>Slab</v>
      </c>
      <c r="B43" s="17" t="s">
        <v>7</v>
      </c>
      <c r="C43" s="17" t="s">
        <v>14</v>
      </c>
      <c r="D43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3" s="57"/>
      <c r="F43" s="19">
        <f>IF(Plan1[[#This Row],[Total Incentive]]="",0,Plan1[[#This Row],[Total Incentive]]-$C$8)</f>
        <v>0</v>
      </c>
    </row>
    <row r="44" spans="1:6" x14ac:dyDescent="0.45">
      <c r="A44" s="16" t="str">
        <f>Plan1[[#This Row],[Characteristic]]&amp;Plan1[[#This Row],[Option Name]]</f>
        <v>Lighting Efficiency</v>
      </c>
      <c r="B44" s="17" t="s">
        <v>8</v>
      </c>
      <c r="C44" s="17" t="s">
        <v>14</v>
      </c>
      <c r="D44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4" s="57"/>
      <c r="F44" s="19">
        <f>IF(Plan1[[#This Row],[Total Incentive]]="",0,Plan1[[#This Row],[Total Incentive]]-$C$8)</f>
        <v>0</v>
      </c>
    </row>
    <row r="45" spans="1:6" x14ac:dyDescent="0.45">
      <c r="A45" s="16" t="str">
        <f>Plan1[[#This Row],[Characteristic]]&amp;Plan1[[#This Row],[Option Name]]</f>
        <v>Windows</v>
      </c>
      <c r="B45" s="17" t="s">
        <v>9</v>
      </c>
      <c r="C45" s="17" t="s">
        <v>14</v>
      </c>
      <c r="D45" s="18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5" s="57"/>
      <c r="F45" s="19">
        <f>IF(Plan1[[#This Row],[Total Incentive]]="",0,Plan1[[#This Row],[Total Incentive]]-$C$8)</f>
        <v>0</v>
      </c>
    </row>
    <row r="46" spans="1:6" ht="14.65" thickBot="1" x14ac:dyDescent="0.5">
      <c r="A46" s="6" t="str">
        <f>Plan1[[#This Row],[Characteristic]]&amp;Plan1[[#This Row],[Option Name]]</f>
        <v>Radiant Barrier</v>
      </c>
      <c r="B46" s="21" t="s">
        <v>10</v>
      </c>
      <c r="C46" s="21" t="s">
        <v>14</v>
      </c>
      <c r="D46" s="22" t="str">
        <f>IF(INDEX(Plan1Options[#Data],MATCH(Plan1[[#This Row],[Characteristic]],Plan1Options[Characteristic],0),MATCH(Plan1[[#This Row],[Option]],Plan1Options[#Headers],0))="","",INDEX(Plan1Options[#Data],MATCH(Plan1[[#This Row],[Characteristic]],Plan1Options[Characteristic],0),MATCH(Plan1[[#This Row],[Option]],Plan1Options[#Headers],0)))</f>
        <v/>
      </c>
      <c r="E46" s="59"/>
      <c r="F46" s="7">
        <f>IF(Plan1[[#This Row],[Total Incentive]]="",0,Plan1[[#This Row],[Total Incentive]]-$C$8)</f>
        <v>0</v>
      </c>
    </row>
  </sheetData>
  <sheetProtection algorithmName="SHA-512" hashValue="QJqLn6bmseGQzZy2zWunSt9K3IZZxC5fC0IBhxpd3BBEoGMtKrFm1pj2P/XXg5LJXbIhjacaQzlYOWGp0V85kg==" saltValue="SANHF25pKWUCHCMRh5HiHw==" spinCount="100000" sheet="1" objects="1" scenarios="1"/>
  <protectedRanges>
    <protectedRange sqref="E14:E46" name="Incentive"/>
    <protectedRange sqref="C8" name="Baseline"/>
  </protectedRanges>
  <mergeCells count="7">
    <mergeCell ref="A11:F11"/>
    <mergeCell ref="A12:F12"/>
    <mergeCell ref="B7:C7"/>
    <mergeCell ref="B1:L1"/>
    <mergeCell ref="B2:C2"/>
    <mergeCell ref="D2:E2"/>
    <mergeCell ref="F2:L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="145" zoomScaleNormal="145" workbookViewId="0">
      <selection activeCell="B15" sqref="B15"/>
    </sheetView>
  </sheetViews>
  <sheetFormatPr defaultRowHeight="14.25" x14ac:dyDescent="0.45"/>
  <cols>
    <col min="1" max="1" width="23.9296875" bestFit="1" customWidth="1"/>
    <col min="2" max="2" width="32.86328125" bestFit="1" customWidth="1"/>
    <col min="3" max="3" width="35.19921875" bestFit="1" customWidth="1"/>
    <col min="4" max="5" width="21.265625" bestFit="1" customWidth="1"/>
    <col min="6" max="6" width="25.6640625" bestFit="1" customWidth="1"/>
    <col min="7" max="9" width="22.59765625" bestFit="1" customWidth="1"/>
  </cols>
  <sheetData>
    <row r="1" spans="1:5" x14ac:dyDescent="0.45">
      <c r="A1" s="54" t="s">
        <v>28</v>
      </c>
      <c r="B1" s="55"/>
      <c r="C1" s="55"/>
      <c r="D1" s="55"/>
      <c r="E1" s="55"/>
    </row>
    <row r="2" spans="1:5" x14ac:dyDescent="0.45">
      <c r="A2" t="s">
        <v>19</v>
      </c>
      <c r="B2" t="s">
        <v>11</v>
      </c>
      <c r="C2" t="s">
        <v>12</v>
      </c>
      <c r="D2" t="s">
        <v>13</v>
      </c>
      <c r="E2" t="s">
        <v>14</v>
      </c>
    </row>
    <row r="3" spans="1:5" x14ac:dyDescent="0.45">
      <c r="A3" t="s">
        <v>0</v>
      </c>
      <c r="B3" s="4"/>
      <c r="C3" s="4"/>
      <c r="D3" s="4"/>
      <c r="E3" s="4"/>
    </row>
    <row r="4" spans="1:5" x14ac:dyDescent="0.45">
      <c r="A4" t="s">
        <v>1</v>
      </c>
      <c r="B4" s="23"/>
      <c r="C4" s="23"/>
      <c r="D4" s="23"/>
      <c r="E4" s="23"/>
    </row>
    <row r="5" spans="1:5" x14ac:dyDescent="0.45">
      <c r="A5" t="s">
        <v>2</v>
      </c>
      <c r="B5" s="4"/>
      <c r="C5" s="4"/>
      <c r="D5" s="4"/>
      <c r="E5" s="4"/>
    </row>
    <row r="6" spans="1:5" x14ac:dyDescent="0.45">
      <c r="A6" t="s">
        <v>3</v>
      </c>
      <c r="B6" s="4"/>
      <c r="C6" s="4"/>
      <c r="D6" s="4"/>
      <c r="E6" s="4"/>
    </row>
    <row r="7" spans="1:5" x14ac:dyDescent="0.45">
      <c r="A7" t="s">
        <v>4</v>
      </c>
      <c r="B7" s="4"/>
      <c r="C7" s="4"/>
      <c r="D7" s="4"/>
      <c r="E7" s="4"/>
    </row>
    <row r="8" spans="1:5" x14ac:dyDescent="0.45">
      <c r="A8" t="s">
        <v>5</v>
      </c>
      <c r="B8" s="4"/>
      <c r="C8" s="4"/>
      <c r="D8" s="4"/>
      <c r="E8" s="4"/>
    </row>
    <row r="9" spans="1:5" x14ac:dyDescent="0.45">
      <c r="A9" t="s">
        <v>6</v>
      </c>
      <c r="B9" s="4"/>
      <c r="C9" s="4"/>
      <c r="D9" s="4"/>
      <c r="E9" s="4"/>
    </row>
    <row r="10" spans="1:5" x14ac:dyDescent="0.45">
      <c r="A10" t="s">
        <v>7</v>
      </c>
      <c r="B10" s="4"/>
      <c r="C10" s="4"/>
      <c r="D10" s="4"/>
      <c r="E10" s="4"/>
    </row>
    <row r="11" spans="1:5" x14ac:dyDescent="0.45">
      <c r="A11" t="s">
        <v>8</v>
      </c>
      <c r="B11" s="4"/>
      <c r="C11" s="4"/>
      <c r="D11" s="4"/>
      <c r="E11" s="4"/>
    </row>
    <row r="12" spans="1:5" x14ac:dyDescent="0.45">
      <c r="A12" t="s">
        <v>9</v>
      </c>
      <c r="B12" s="4"/>
      <c r="C12" s="4"/>
      <c r="D12" s="4"/>
      <c r="E12" s="4"/>
    </row>
    <row r="13" spans="1:5" x14ac:dyDescent="0.45">
      <c r="A13" t="s">
        <v>10</v>
      </c>
      <c r="B13" s="4"/>
      <c r="C13" s="4"/>
      <c r="D13" s="4"/>
      <c r="E13" s="4"/>
    </row>
  </sheetData>
  <sheetProtection algorithmName="SHA-512" hashValue="I6Q1nghCVhLr4086GHLLq5EKt1PEOgtiJPiwHDJFMjHCqhbwGbePp3Bk+fzQh7hp/eE2V1biWE1egVQ7ZS3XZA==" saltValue="psvCkxP7S5M1SyANXrqEvA==" spinCount="100000" sheet="1" objects="1" scenarios="1"/>
  <protectedRanges>
    <protectedRange sqref="B3:E13" name="Plan 1 Options"/>
  </protectedRanges>
  <mergeCells count="1">
    <mergeCell ref="A1:E1"/>
  </mergeCells>
  <phoneticPr fontId="3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39681-55ed-4da2-8f7d-ea8b80276f10">AUQDF2ED7Y7S-578057378-7192</_dlc_DocId>
    <_dlc_DocIdUrl xmlns="76c39681-55ed-4da2-8f7d-ea8b80276f10">
      <Url>https://icfonline.sharepoint.com/teams/CED/DukeEnergyRNC/_layouts/15/DocIdRedir.aspx?ID=AUQDF2ED7Y7S-578057378-7192</Url>
      <Description>AUQDF2ED7Y7S-578057378-7192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D880D8A08A884B9623D0A16478B683" ma:contentTypeVersion="300" ma:contentTypeDescription="Create a new document." ma:contentTypeScope="" ma:versionID="8af770c3329f33bf4508eb89f6a6f20d">
  <xsd:schema xmlns:xsd="http://www.w3.org/2001/XMLSchema" xmlns:xs="http://www.w3.org/2001/XMLSchema" xmlns:p="http://schemas.microsoft.com/office/2006/metadata/properties" xmlns:ns2="76c39681-55ed-4da2-8f7d-ea8b80276f10" xmlns:ns3="d4661b1e-58c0-4535-90fb-e7e8ecbc9a28" xmlns:ns4="399ef391-d409-434c-a604-2b3c1ebf56fb" targetNamespace="http://schemas.microsoft.com/office/2006/metadata/properties" ma:root="true" ma:fieldsID="2feb0e4fb61ca99c5a554b62ed8ce1c3" ns2:_="" ns3:_="" ns4:_="">
    <xsd:import namespace="76c39681-55ed-4da2-8f7d-ea8b80276f10"/>
    <xsd:import namespace="d4661b1e-58c0-4535-90fb-e7e8ecbc9a28"/>
    <xsd:import namespace="399ef391-d409-434c-a604-2b3c1ebf56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39681-55ed-4da2-8f7d-ea8b80276f1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61b1e-58c0-4535-90fb-e7e8ecbc9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ef391-d409-434c-a604-2b3c1ebf56f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A45433-CB0D-4AC8-BEF9-629E77DC2835}">
  <ds:schemaRefs>
    <ds:schemaRef ds:uri="http://purl.org/dc/elements/1.1/"/>
    <ds:schemaRef ds:uri="http://schemas.microsoft.com/office/2006/documentManagement/types"/>
    <ds:schemaRef ds:uri="http://www.w3.org/XML/1998/namespace"/>
    <ds:schemaRef ds:uri="d4661b1e-58c0-4535-90fb-e7e8ecbc9a2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399ef391-d409-434c-a604-2b3c1ebf56fb"/>
    <ds:schemaRef ds:uri="76c39681-55ed-4da2-8f7d-ea8b80276f1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CAED9D-63EE-464A-9160-AF0EEE97A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55ED0-971E-40AB-B4AE-BA4BCF83A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39681-55ed-4da2-8f7d-ea8b80276f10"/>
    <ds:schemaRef ds:uri="d4661b1e-58c0-4535-90fb-e7e8ecbc9a28"/>
    <ds:schemaRef ds:uri="399ef391-d409-434c-a604-2b3c1ebf5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B97E4B-5D19-4255-B802-D0C9E32E7BF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Incentive analysis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Edge, Chase</dc:creator>
  <cp:lastModifiedBy>Edge, Chase</cp:lastModifiedBy>
  <dcterms:created xsi:type="dcterms:W3CDTF">2019-12-13T15:53:13Z</dcterms:created>
  <dcterms:modified xsi:type="dcterms:W3CDTF">2020-02-10T20:02:41Z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0x010100B4D880D8A08A884B9623D0A16478B683</vt:lpwstr>
  </property>
  <property fmtid="{D5CDD505-2E9C-101B-9397-08002B2CF9AE}" pid="3" name="_dlc_DocIdItemGuid">
    <vt:lpwstr>9a8ff056-23d3-44df-b474-68c2204947e2</vt:lpwstr>
  </property>
</Properties>
</file>